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9465" activeTab="0"/>
  </bookViews>
  <sheets>
    <sheet name="НОВАЯ ДК" sheetId="1" r:id="rId1"/>
  </sheets>
  <definedNames>
    <definedName name="_xlnm.Print_Titles" localSheetId="0">'НОВАЯ ДК'!$4:$6</definedName>
  </definedNames>
  <calcPr fullCalcOnLoad="1"/>
</workbook>
</file>

<file path=xl/sharedStrings.xml><?xml version="1.0" encoding="utf-8"?>
<sst xmlns="http://schemas.openxmlformats.org/spreadsheetml/2006/main" count="93" uniqueCount="45">
  <si>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</si>
  <si>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</si>
  <si>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Наименование показателей</t>
  </si>
  <si>
    <t>2012 г. факт</t>
  </si>
  <si>
    <t>2013 г. факт</t>
  </si>
  <si>
    <t>2014 г.</t>
  </si>
  <si>
    <t>2015 г.</t>
  </si>
  <si>
    <t>2016 г.</t>
  </si>
  <si>
    <t>2017 г.</t>
  </si>
  <si>
    <t>2018 г.</t>
  </si>
  <si>
    <t>2014 - 2016 гг.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</si>
  <si>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</si>
  <si>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</si>
  <si>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</si>
  <si>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</si>
  <si>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</si>
  <si>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</si>
  <si>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</si>
  <si>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</si>
  <si>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</si>
  <si>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</si>
  <si>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</si>
  <si>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</si>
  <si>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</si>
  <si>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* - прирост фонда оплаты труда с начислениями к 2012 г.</t>
  </si>
  <si>
    <t>к Плану мероприятий ("дорожная карта")
"Повышение эффективности и качества услуг
в сфере культуры
Иркутской области (2013-2018 годы)"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</si>
  <si>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</si>
  <si>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</si>
  <si>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</si>
  <si>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>2014 - 2018 гг.</t>
  </si>
  <si>
    <t>Показатели нормативов Плана мероприятий ("дорожная карта"), направленных на повышение эффективности сферы культуры</t>
  </si>
  <si>
    <t xml:space="preserve">Приложение 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</si>
  <si>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</si>
  <si>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</si>
  <si>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</si>
  <si>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</si>
  <si>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</si>
  <si>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</si>
  <si>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</si>
  <si>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</si>
  <si>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</si>
  <si>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</si>
  <si>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</si>
  <si>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</si>
  <si>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 xml:space="preserve">        МО "Боханский район"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</si>
</sst>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3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1" fillId="29" borderId="0" applyNumberFormat="0" applyBorder="0" applyAlignment="0" applyProtection="0"/>
    <xf numFmtId="0" fontId="8" fillId="5" borderId="0" applyNumberFormat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8" fillId="24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27" borderId="0" applyNumberFormat="0" applyBorder="0" applyAlignment="0" applyProtection="0"/>
    <xf numFmtId="0" fontId="41" fillId="3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1" fillId="39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42" fillId="40" borderId="1" applyNumberFormat="0" applyAlignment="0" applyProtection="0"/>
    <xf numFmtId="0" fontId="10" fillId="5" borderId="2" applyNumberFormat="0" applyAlignment="0" applyProtection="0"/>
    <xf numFmtId="0" fontId="43" fillId="41" borderId="3" applyNumberFormat="0" applyAlignment="0" applyProtection="0"/>
    <xf numFmtId="0" fontId="11" fillId="3" borderId="4" applyNumberFormat="0" applyAlignment="0" applyProtection="0"/>
    <xf numFmtId="0" fontId="11" fillId="13" borderId="4" applyNumberFormat="0" applyAlignment="0" applyProtection="0"/>
    <xf numFmtId="0" fontId="44" fillId="41" borderId="1" applyNumberFormat="0" applyAlignment="0" applyProtection="0"/>
    <xf numFmtId="0" fontId="12" fillId="3" borderId="2" applyNumberFormat="0" applyAlignment="0" applyProtection="0"/>
    <xf numFmtId="0" fontId="12" fillId="13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2" borderId="5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>
      <alignment/>
      <protection/>
    </xf>
    <xf numFmtId="49" fontId="1" fillId="13" borderId="5">
      <alignment horizontal="left" vertical="top"/>
      <protection/>
    </xf>
    <xf numFmtId="49" fontId="14" fillId="0" borderId="5">
      <alignment horizontal="left" vertical="top"/>
      <protection/>
    </xf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2" borderId="5">
      <alignment horizontal="left" vertical="top" wrapText="1"/>
      <protection/>
    </xf>
    <xf numFmtId="0" fontId="14" fillId="0" borderId="5">
      <alignment horizontal="left" vertical="top" wrapText="1"/>
      <protection/>
    </xf>
    <xf numFmtId="0" fontId="1" fillId="2" borderId="5">
      <alignment horizontal="left" vertical="top" wrapText="1"/>
      <protection/>
    </xf>
    <xf numFmtId="0" fontId="1" fillId="43" borderId="5">
      <alignment horizontal="left" vertical="top" wrapText="1"/>
      <protection/>
    </xf>
    <xf numFmtId="0" fontId="1" fillId="44" borderId="5">
      <alignment horizontal="left" vertical="top" wrapText="1"/>
      <protection/>
    </xf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21" fillId="0" borderId="0">
      <alignment horizontal="left" vertical="top"/>
      <protection/>
    </xf>
    <xf numFmtId="0" fontId="48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6" borderId="17" applyNumberFormat="0" applyAlignment="0" applyProtection="0"/>
    <xf numFmtId="0" fontId="22" fillId="47" borderId="18" applyNumberFormat="0" applyAlignment="0" applyProtection="0"/>
    <xf numFmtId="0" fontId="23" fillId="47" borderId="18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6" fillId="1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22" borderId="19" applyNumberFormat="0">
      <alignment horizontal="right" vertical="top"/>
      <protection/>
    </xf>
    <xf numFmtId="0" fontId="1" fillId="2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3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40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0" borderId="20" applyNumberFormat="0" applyFont="0" applyAlignment="0" applyProtection="0"/>
    <xf numFmtId="0" fontId="13" fillId="51" borderId="21" applyNumberFormat="0" applyFont="0" applyAlignment="0" applyProtection="0"/>
    <xf numFmtId="0" fontId="1" fillId="51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18" borderId="5">
      <alignment horizontal="left" vertical="top" wrapText="1"/>
      <protection/>
    </xf>
    <xf numFmtId="49" fontId="31" fillId="0" borderId="5">
      <alignment horizontal="left" vertical="top" wrapText="1"/>
      <protection/>
    </xf>
    <xf numFmtId="0" fontId="55" fillId="0" borderId="22" applyNumberFormat="0" applyFill="0" applyAlignment="0" applyProtection="0"/>
    <xf numFmtId="0" fontId="32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7" fillId="52" borderId="0" applyNumberFormat="0" applyBorder="0" applyAlignment="0" applyProtection="0"/>
    <xf numFmtId="0" fontId="34" fillId="6" borderId="0" applyNumberFormat="0" applyBorder="0" applyAlignment="0" applyProtection="0"/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66" fontId="2" fillId="0" borderId="2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top"/>
    </xf>
    <xf numFmtId="3" fontId="7" fillId="0" borderId="0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3" fontId="2" fillId="0" borderId="24" xfId="141" applyNumberFormat="1" applyFont="1" applyFill="1" applyBorder="1" applyAlignment="1">
      <alignment horizontal="center" vertical="center"/>
      <protection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7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24" xfId="67" applyNumberFormat="1" applyFont="1" applyFill="1" applyBorder="1" applyAlignment="1">
      <alignment horizontal="center" vertical="center" wrapText="1"/>
      <protection/>
    </xf>
  </cellXfs>
  <cellStyles count="2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5"/>
  <sheetViews>
    <sheetView tabSelected="1" view="pageBreakPreview" zoomScale="85" zoomScaleSheetLayoutView="85" zoomScalePageLayoutView="0" workbookViewId="0" topLeftCell="A13">
      <selection activeCell="C37" sqref="C37"/>
    </sheetView>
  </sheetViews>
  <sheetFormatPr defaultColWidth="9.140625" defaultRowHeight="15"/>
  <cols>
    <col min="1" max="1" width="5.140625" style="22" customWidth="1"/>
    <col min="2" max="2" width="64.421875" style="1" customWidth="1"/>
    <col min="3" max="3" width="11.140625" style="1" customWidth="1"/>
    <col min="4" max="4" width="14.140625" style="23" customWidth="1"/>
    <col min="5" max="5" width="12.8515625" style="1" customWidth="1"/>
    <col min="6" max="6" width="15.57421875" style="1" customWidth="1"/>
    <col min="7" max="8" width="14.00390625" style="1" customWidth="1"/>
    <col min="9" max="9" width="14.7109375" style="1" customWidth="1"/>
    <col min="10" max="10" width="12.140625" style="1" customWidth="1"/>
    <col min="11" max="11" width="12.421875" style="1" customWidth="1"/>
    <col min="12" max="16384" width="9.140625" style="1" customWidth="1"/>
  </cols>
  <sheetData>
    <row r="1" spans="1:11" ht="18.75">
      <c r="A1" s="30"/>
      <c r="B1" s="31"/>
      <c r="C1" s="31"/>
      <c r="D1" s="32"/>
      <c r="E1" s="31"/>
      <c r="F1" s="31"/>
      <c r="G1" s="49"/>
      <c r="H1" s="55" t="s">
        <v>31</v>
      </c>
      <c r="I1" s="55"/>
      <c r="J1" s="55"/>
      <c r="K1" s="55"/>
    </row>
    <row r="2" spans="1:11" ht="70.5" customHeight="1">
      <c r="A2" s="33"/>
      <c r="B2" s="33"/>
      <c r="C2" s="33"/>
      <c r="D2" s="33"/>
      <c r="E2" s="33"/>
      <c r="F2" s="33"/>
      <c r="G2" s="49"/>
      <c r="H2" s="55" t="s">
        <v>25</v>
      </c>
      <c r="I2" s="55"/>
      <c r="J2" s="55"/>
      <c r="K2" s="55"/>
    </row>
    <row r="3" spans="1:11" ht="18.75">
      <c r="A3" s="34"/>
      <c r="B3" s="53" t="s">
        <v>30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8.75">
      <c r="A4" s="35"/>
      <c r="B4" s="36" t="s">
        <v>32</v>
      </c>
      <c r="C4" s="54" t="s">
        <v>44</v>
      </c>
      <c r="D4" s="54"/>
      <c r="E4" s="54"/>
      <c r="F4" s="37"/>
      <c r="G4" s="35"/>
      <c r="H4" s="35"/>
      <c r="I4" s="35"/>
      <c r="J4" s="35"/>
      <c r="K4" s="35"/>
    </row>
    <row r="5" spans="1:11" ht="18.75">
      <c r="A5" s="35"/>
      <c r="B5" s="38" t="s">
        <v>0</v>
      </c>
      <c r="C5" s="51" t="s">
        <v>1</v>
      </c>
      <c r="D5" s="51"/>
      <c r="E5" s="51"/>
      <c r="F5" s="51"/>
      <c r="G5" s="35"/>
      <c r="H5" s="35"/>
      <c r="I5" s="35"/>
      <c r="J5" s="35"/>
      <c r="K5" s="35"/>
    </row>
    <row r="6" spans="1:11" ht="31.5">
      <c r="A6" s="2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29</v>
      </c>
    </row>
    <row r="7" spans="1:11" ht="47.25">
      <c r="A7" s="2">
        <v>1</v>
      </c>
      <c r="B7" s="4" t="s">
        <v>11</v>
      </c>
      <c r="C7" s="5" t="s">
        <v>12</v>
      </c>
      <c r="D7" s="6">
        <f aca="true" t="shared" si="0" ref="D7:I7">D8/D9</f>
        <v>130.7979274611399</v>
      </c>
      <c r="E7" s="6">
        <f t="shared" si="0"/>
        <v>157.50314465408806</v>
      </c>
      <c r="F7" s="6">
        <f t="shared" si="0"/>
        <v>157.50314465408806</v>
      </c>
      <c r="G7" s="6">
        <f t="shared" si="0"/>
        <v>157.50314465408806</v>
      </c>
      <c r="H7" s="6">
        <f t="shared" si="0"/>
        <v>157.50314465408806</v>
      </c>
      <c r="I7" s="6">
        <f t="shared" si="0"/>
        <v>157.50314465408806</v>
      </c>
      <c r="J7" s="5" t="s">
        <v>12</v>
      </c>
      <c r="K7" s="5" t="s">
        <v>12</v>
      </c>
    </row>
    <row r="8" spans="1:11" ht="18.75">
      <c r="A8" s="2">
        <v>2</v>
      </c>
      <c r="B8" s="4" t="s">
        <v>13</v>
      </c>
      <c r="C8" s="5" t="s">
        <v>12</v>
      </c>
      <c r="D8" s="50">
        <f aca="true" t="shared" si="1" ref="D8:I8">D10</f>
        <v>25244</v>
      </c>
      <c r="E8" s="50">
        <f t="shared" si="1"/>
        <v>25043</v>
      </c>
      <c r="F8" s="50">
        <f t="shared" si="1"/>
        <v>25043</v>
      </c>
      <c r="G8" s="50">
        <f t="shared" si="1"/>
        <v>25043</v>
      </c>
      <c r="H8" s="50">
        <f t="shared" si="1"/>
        <v>25043</v>
      </c>
      <c r="I8" s="50">
        <f t="shared" si="1"/>
        <v>25043</v>
      </c>
      <c r="J8" s="5" t="s">
        <v>12</v>
      </c>
      <c r="K8" s="5" t="s">
        <v>12</v>
      </c>
    </row>
    <row r="9" spans="1:11" ht="31.5">
      <c r="A9" s="2">
        <v>3</v>
      </c>
      <c r="B9" s="4" t="s">
        <v>14</v>
      </c>
      <c r="C9" s="5">
        <v>203</v>
      </c>
      <c r="D9" s="41">
        <v>193</v>
      </c>
      <c r="E9" s="41">
        <v>159</v>
      </c>
      <c r="F9" s="41">
        <v>159</v>
      </c>
      <c r="G9" s="41">
        <v>159</v>
      </c>
      <c r="H9" s="41">
        <v>159</v>
      </c>
      <c r="I9" s="41">
        <v>159</v>
      </c>
      <c r="J9" s="5" t="s">
        <v>12</v>
      </c>
      <c r="K9" s="5" t="s">
        <v>12</v>
      </c>
    </row>
    <row r="10" spans="1:11" ht="31.5">
      <c r="A10" s="2">
        <v>4</v>
      </c>
      <c r="B10" s="4" t="s">
        <v>43</v>
      </c>
      <c r="C10" s="39">
        <v>25231</v>
      </c>
      <c r="D10" s="29">
        <v>25244</v>
      </c>
      <c r="E10" s="48">
        <v>25043</v>
      </c>
      <c r="F10" s="48">
        <v>25043</v>
      </c>
      <c r="G10" s="48">
        <v>25043</v>
      </c>
      <c r="H10" s="48">
        <v>25043</v>
      </c>
      <c r="I10" s="48">
        <v>25043</v>
      </c>
      <c r="J10" s="5" t="s">
        <v>12</v>
      </c>
      <c r="K10" s="5" t="s">
        <v>12</v>
      </c>
    </row>
    <row r="11" spans="1:11" ht="47.25">
      <c r="A11" s="2">
        <v>5</v>
      </c>
      <c r="B11" s="4" t="s">
        <v>15</v>
      </c>
      <c r="C11" s="43" t="s">
        <v>12</v>
      </c>
      <c r="D11" s="27"/>
      <c r="E11" s="27"/>
      <c r="F11" s="27"/>
      <c r="G11" s="27"/>
      <c r="H11" s="27"/>
      <c r="I11" s="27"/>
      <c r="J11" s="5" t="s">
        <v>12</v>
      </c>
      <c r="K11" s="5" t="s">
        <v>12</v>
      </c>
    </row>
    <row r="12" spans="1:11" ht="47.25">
      <c r="A12" s="2">
        <v>6</v>
      </c>
      <c r="B12" s="4" t="s">
        <v>16</v>
      </c>
      <c r="C12" s="5" t="s">
        <v>12</v>
      </c>
      <c r="D12" s="24">
        <v>53</v>
      </c>
      <c r="E12" s="25">
        <v>59</v>
      </c>
      <c r="F12" s="26">
        <v>65</v>
      </c>
      <c r="G12" s="26">
        <v>74</v>
      </c>
      <c r="H12" s="26">
        <v>85</v>
      </c>
      <c r="I12" s="26">
        <v>100</v>
      </c>
      <c r="J12" s="5" t="s">
        <v>12</v>
      </c>
      <c r="K12" s="5" t="s">
        <v>12</v>
      </c>
    </row>
    <row r="13" spans="1:11" s="47" customFormat="1" ht="47.25">
      <c r="A13" s="18">
        <v>7</v>
      </c>
      <c r="B13" s="15" t="s">
        <v>26</v>
      </c>
      <c r="C13" s="27" t="s">
        <v>27</v>
      </c>
      <c r="D13" s="27">
        <v>70.3</v>
      </c>
      <c r="E13" s="27">
        <v>70.3</v>
      </c>
      <c r="F13" s="27">
        <v>73.7</v>
      </c>
      <c r="G13" s="27">
        <v>82.4</v>
      </c>
      <c r="H13" s="27">
        <v>91.2</v>
      </c>
      <c r="I13" s="27">
        <v>100</v>
      </c>
      <c r="J13" s="27" t="s">
        <v>12</v>
      </c>
      <c r="K13" s="27" t="s">
        <v>12</v>
      </c>
    </row>
    <row r="14" spans="1:11" ht="18.75">
      <c r="A14" s="2">
        <v>8</v>
      </c>
      <c r="B14" s="4" t="s">
        <v>28</v>
      </c>
      <c r="C14" s="5" t="s">
        <v>12</v>
      </c>
      <c r="D14" s="27">
        <v>61</v>
      </c>
      <c r="E14" s="28">
        <v>64.9</v>
      </c>
      <c r="F14" s="28">
        <v>73.7</v>
      </c>
      <c r="G14" s="28">
        <v>82.4</v>
      </c>
      <c r="H14" s="28">
        <v>91.2</v>
      </c>
      <c r="I14" s="28">
        <v>100</v>
      </c>
      <c r="J14" s="5" t="s">
        <v>12</v>
      </c>
      <c r="K14" s="5" t="s">
        <v>12</v>
      </c>
    </row>
    <row r="15" spans="1:11" ht="31.5">
      <c r="A15" s="18">
        <v>9</v>
      </c>
      <c r="B15" s="4" t="s">
        <v>17</v>
      </c>
      <c r="C15" s="12">
        <v>25365</v>
      </c>
      <c r="D15" s="29">
        <v>29229.4</v>
      </c>
      <c r="E15" s="29">
        <v>31823</v>
      </c>
      <c r="F15" s="29">
        <v>35300</v>
      </c>
      <c r="G15" s="29">
        <v>39239</v>
      </c>
      <c r="H15" s="24">
        <v>44274</v>
      </c>
      <c r="I15" s="24">
        <v>49298</v>
      </c>
      <c r="J15" s="5" t="s">
        <v>12</v>
      </c>
      <c r="K15" s="5" t="s">
        <v>12</v>
      </c>
    </row>
    <row r="16" spans="1:11" ht="18.75">
      <c r="A16" s="2">
        <v>10</v>
      </c>
      <c r="B16" s="4" t="s">
        <v>18</v>
      </c>
      <c r="C16" s="5" t="s">
        <v>12</v>
      </c>
      <c r="D16" s="12">
        <f aca="true" t="shared" si="2" ref="D16:I16">D15/C15*100</f>
        <v>115.23516656810567</v>
      </c>
      <c r="E16" s="12">
        <f t="shared" si="2"/>
        <v>108.87325774733658</v>
      </c>
      <c r="F16" s="12">
        <f t="shared" si="2"/>
        <v>110.92605976809227</v>
      </c>
      <c r="G16" s="12">
        <f t="shared" si="2"/>
        <v>111.15864022662889</v>
      </c>
      <c r="H16" s="12">
        <f t="shared" si="2"/>
        <v>112.83162160095823</v>
      </c>
      <c r="I16" s="12">
        <f t="shared" si="2"/>
        <v>111.34751773049645</v>
      </c>
      <c r="J16" s="5" t="s">
        <v>12</v>
      </c>
      <c r="K16" s="5" t="s">
        <v>12</v>
      </c>
    </row>
    <row r="17" spans="1:11" ht="31.5">
      <c r="A17" s="18">
        <v>11</v>
      </c>
      <c r="B17" s="4" t="s">
        <v>19</v>
      </c>
      <c r="C17" s="12">
        <v>7216.6</v>
      </c>
      <c r="D17" s="41">
        <v>14152</v>
      </c>
      <c r="E17" s="41">
        <v>19438.2</v>
      </c>
      <c r="F17" s="41">
        <v>24485.7</v>
      </c>
      <c r="G17" s="41">
        <v>30431</v>
      </c>
      <c r="H17" s="41">
        <v>38002.7</v>
      </c>
      <c r="I17" s="41">
        <v>46398.1</v>
      </c>
      <c r="J17" s="5" t="s">
        <v>12</v>
      </c>
      <c r="K17" s="5" t="s">
        <v>12</v>
      </c>
    </row>
    <row r="18" spans="1:11" ht="18.75">
      <c r="A18" s="2">
        <v>12</v>
      </c>
      <c r="B18" s="4" t="s">
        <v>18</v>
      </c>
      <c r="C18" s="5" t="s">
        <v>12</v>
      </c>
      <c r="D18" s="14">
        <f aca="true" t="shared" si="3" ref="D18:I18">D17/C17*100</f>
        <v>196.10342820718898</v>
      </c>
      <c r="E18" s="14">
        <f t="shared" si="3"/>
        <v>137.35302430751835</v>
      </c>
      <c r="F18" s="14">
        <f t="shared" si="3"/>
        <v>125.96691051640585</v>
      </c>
      <c r="G18" s="14">
        <f t="shared" si="3"/>
        <v>124.28070261417889</v>
      </c>
      <c r="H18" s="14">
        <f t="shared" si="3"/>
        <v>124.88153527652722</v>
      </c>
      <c r="I18" s="14">
        <f t="shared" si="3"/>
        <v>122.09158822925741</v>
      </c>
      <c r="J18" s="5" t="s">
        <v>12</v>
      </c>
      <c r="K18" s="5" t="s">
        <v>12</v>
      </c>
    </row>
    <row r="19" spans="1:11" ht="31.5">
      <c r="A19" s="18">
        <v>13</v>
      </c>
      <c r="B19" s="4" t="s">
        <v>20</v>
      </c>
      <c r="C19" s="5" t="s">
        <v>12</v>
      </c>
      <c r="D19" s="56">
        <v>0.001</v>
      </c>
      <c r="E19" s="56">
        <v>0.002</v>
      </c>
      <c r="F19" s="56">
        <v>0.002</v>
      </c>
      <c r="G19" s="56">
        <v>0.002</v>
      </c>
      <c r="H19" s="56">
        <v>0.002</v>
      </c>
      <c r="I19" s="56">
        <v>0.002</v>
      </c>
      <c r="J19" s="5" t="s">
        <v>12</v>
      </c>
      <c r="K19" s="5" t="s">
        <v>12</v>
      </c>
    </row>
    <row r="20" spans="1:11" s="17" customFormat="1" ht="18.75">
      <c r="A20" s="2">
        <v>14</v>
      </c>
      <c r="B20" s="15" t="s">
        <v>21</v>
      </c>
      <c r="C20" s="16">
        <v>1.302</v>
      </c>
      <c r="D20" s="16">
        <v>1.302</v>
      </c>
      <c r="E20" s="16">
        <v>1.302</v>
      </c>
      <c r="F20" s="16">
        <v>1.302</v>
      </c>
      <c r="G20" s="16">
        <v>1.302</v>
      </c>
      <c r="H20" s="16">
        <v>1.302</v>
      </c>
      <c r="I20" s="16">
        <v>1.302</v>
      </c>
      <c r="J20" s="5" t="s">
        <v>12</v>
      </c>
      <c r="K20" s="5" t="s">
        <v>12</v>
      </c>
    </row>
    <row r="21" spans="1:11" s="17" customFormat="1" ht="15.75">
      <c r="A21" s="18">
        <v>15</v>
      </c>
      <c r="B21" s="15" t="s">
        <v>33</v>
      </c>
      <c r="C21" s="40">
        <v>22888.8</v>
      </c>
      <c r="D21" s="40">
        <f aca="true" t="shared" si="4" ref="D21:I21">D9*D17*12*D20/1000</f>
        <v>42674.393664</v>
      </c>
      <c r="E21" s="40">
        <f t="shared" si="4"/>
        <v>48288.6874512</v>
      </c>
      <c r="F21" s="40">
        <f t="shared" si="4"/>
        <v>60827.76771120001</v>
      </c>
      <c r="G21" s="40">
        <f t="shared" si="4"/>
        <v>75597.177096</v>
      </c>
      <c r="H21" s="40">
        <f t="shared" si="4"/>
        <v>94406.91538319999</v>
      </c>
      <c r="I21" s="40">
        <f t="shared" si="4"/>
        <v>115262.9023896</v>
      </c>
      <c r="J21" s="12">
        <f>SUM(E21:G21)</f>
        <v>184713.6322584</v>
      </c>
      <c r="K21" s="41">
        <f>SUM(E21:I21)</f>
        <v>394383.4500312</v>
      </c>
    </row>
    <row r="22" spans="1:11" s="17" customFormat="1" ht="31.5">
      <c r="A22" s="2">
        <v>16</v>
      </c>
      <c r="B22" s="15" t="s">
        <v>34</v>
      </c>
      <c r="C22" s="3" t="s">
        <v>12</v>
      </c>
      <c r="D22" s="40">
        <v>19785.6</v>
      </c>
      <c r="E22" s="40">
        <f>E21-$D21</f>
        <v>5614.293787199997</v>
      </c>
      <c r="F22" s="40">
        <f>F21-$D21</f>
        <v>18153.374047200006</v>
      </c>
      <c r="G22" s="40">
        <f>G21-$D21</f>
        <v>32922.783432</v>
      </c>
      <c r="H22" s="40">
        <f>H21-$D21</f>
        <v>51732.52171919998</v>
      </c>
      <c r="I22" s="40">
        <f>I21-$D21</f>
        <v>72588.5087256</v>
      </c>
      <c r="J22" s="12">
        <f>SUM(E22:G22)</f>
        <v>56690.4512664</v>
      </c>
      <c r="K22" s="41">
        <f>SUM(E22:I22)</f>
        <v>181011.48171119997</v>
      </c>
    </row>
    <row r="23" spans="1:11" s="17" customFormat="1" ht="18.75">
      <c r="A23" s="18">
        <v>17</v>
      </c>
      <c r="B23" s="15" t="s">
        <v>22</v>
      </c>
      <c r="C23" s="7"/>
      <c r="D23" s="8"/>
      <c r="E23" s="9"/>
      <c r="F23" s="9"/>
      <c r="G23" s="9"/>
      <c r="H23" s="9"/>
      <c r="I23" s="9"/>
      <c r="J23" s="10"/>
      <c r="K23" s="11"/>
    </row>
    <row r="24" spans="1:11" s="17" customFormat="1" ht="47.25">
      <c r="A24" s="2">
        <v>18</v>
      </c>
      <c r="B24" s="42" t="s">
        <v>35</v>
      </c>
      <c r="C24" s="3" t="s">
        <v>12</v>
      </c>
      <c r="D24" s="43">
        <f aca="true" t="shared" si="5" ref="D24:I24">D22-D29</f>
        <v>19785.402144</v>
      </c>
      <c r="E24" s="12">
        <f t="shared" si="5"/>
        <v>5614.181501324252</v>
      </c>
      <c r="F24" s="12">
        <f t="shared" si="5"/>
        <v>18153.010979719063</v>
      </c>
      <c r="G24" s="12">
        <f t="shared" si="5"/>
        <v>32922.12497633135</v>
      </c>
      <c r="H24" s="12">
        <f t="shared" si="5"/>
        <v>51731.4870687656</v>
      </c>
      <c r="I24" s="12">
        <f t="shared" si="5"/>
        <v>72587.05695542549</v>
      </c>
      <c r="J24" s="12">
        <f aca="true" t="shared" si="6" ref="J24:J31">SUM(E24:G24)</f>
        <v>56689.317457374666</v>
      </c>
      <c r="K24" s="41">
        <f aca="true" t="shared" si="7" ref="K24:K31">SUM(E24:I24)</f>
        <v>181007.86148156575</v>
      </c>
    </row>
    <row r="25" spans="1:11" s="17" customFormat="1" ht="31.5">
      <c r="A25" s="18">
        <v>19</v>
      </c>
      <c r="B25" s="42" t="s">
        <v>36</v>
      </c>
      <c r="C25" s="3" t="s">
        <v>12</v>
      </c>
      <c r="D25" s="13">
        <f aca="true" t="shared" si="8" ref="D25:I25">SUM(D26:D28)</f>
        <v>2211.1</v>
      </c>
      <c r="E25" s="13">
        <f t="shared" si="8"/>
        <v>10325.882851200002</v>
      </c>
      <c r="F25" s="13">
        <f t="shared" si="8"/>
        <v>13007.1956112</v>
      </c>
      <c r="G25" s="13">
        <f t="shared" si="8"/>
        <v>16165.434096</v>
      </c>
      <c r="H25" s="13">
        <f t="shared" si="8"/>
        <v>20187.642283199995</v>
      </c>
      <c r="I25" s="13">
        <f t="shared" si="8"/>
        <v>24647.413089599995</v>
      </c>
      <c r="J25" s="12">
        <f t="shared" si="6"/>
        <v>39498.512558400005</v>
      </c>
      <c r="K25" s="41">
        <f t="shared" si="7"/>
        <v>84333.5679312</v>
      </c>
    </row>
    <row r="26" spans="1:11" s="17" customFormat="1" ht="15.75">
      <c r="A26" s="2">
        <v>20</v>
      </c>
      <c r="B26" s="42" t="s">
        <v>38</v>
      </c>
      <c r="C26" s="3" t="s">
        <v>12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 t="shared" si="6"/>
        <v>0</v>
      </c>
      <c r="K26" s="41">
        <f t="shared" si="7"/>
        <v>0</v>
      </c>
    </row>
    <row r="27" spans="1:11" s="17" customFormat="1" ht="31.5">
      <c r="A27" s="18">
        <v>21</v>
      </c>
      <c r="B27" s="42" t="s">
        <v>37</v>
      </c>
      <c r="C27" s="3" t="s">
        <v>12</v>
      </c>
      <c r="D27" s="13">
        <v>2211.1</v>
      </c>
      <c r="E27" s="13">
        <f>($D$9-E9)*E17*E20*12/1000</f>
        <v>10325.882851200002</v>
      </c>
      <c r="F27" s="13">
        <f>($D$9-F9)*F17*F20*12/1000</f>
        <v>13007.1956112</v>
      </c>
      <c r="G27" s="13">
        <f>($D$9-G9)*G17*G20*12/1000</f>
        <v>16165.434096</v>
      </c>
      <c r="H27" s="13">
        <f>($D$9-H9)*H17*H20*12/1000</f>
        <v>20187.642283199995</v>
      </c>
      <c r="I27" s="13">
        <f>($D$9-I9)*I17*I20*12/1000</f>
        <v>24647.413089599995</v>
      </c>
      <c r="J27" s="12">
        <f t="shared" si="6"/>
        <v>39498.512558400005</v>
      </c>
      <c r="K27" s="41">
        <f t="shared" si="7"/>
        <v>84333.5679312</v>
      </c>
    </row>
    <row r="28" spans="1:11" s="17" customFormat="1" ht="31.5">
      <c r="A28" s="2">
        <v>22</v>
      </c>
      <c r="B28" s="42" t="s">
        <v>40</v>
      </c>
      <c r="C28" s="3" t="s">
        <v>12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2">
        <f t="shared" si="6"/>
        <v>0</v>
      </c>
      <c r="K28" s="41">
        <f t="shared" si="7"/>
        <v>0</v>
      </c>
    </row>
    <row r="29" spans="1:11" s="17" customFormat="1" ht="15.75">
      <c r="A29" s="18">
        <v>23</v>
      </c>
      <c r="B29" s="15" t="s">
        <v>39</v>
      </c>
      <c r="C29" s="3" t="s">
        <v>12</v>
      </c>
      <c r="D29" s="13">
        <f aca="true" t="shared" si="9" ref="D29:I29">D22*D19/100</f>
        <v>0.19785599999999998</v>
      </c>
      <c r="E29" s="13">
        <f t="shared" si="9"/>
        <v>0.11228587574399994</v>
      </c>
      <c r="F29" s="13">
        <f t="shared" si="9"/>
        <v>0.36306748094400015</v>
      </c>
      <c r="G29" s="13">
        <f t="shared" si="9"/>
        <v>0.6584556686399999</v>
      </c>
      <c r="H29" s="13">
        <f t="shared" si="9"/>
        <v>1.0346504343839997</v>
      </c>
      <c r="I29" s="13">
        <f t="shared" si="9"/>
        <v>1.451770174512</v>
      </c>
      <c r="J29" s="12">
        <f t="shared" si="6"/>
        <v>1.133809025328</v>
      </c>
      <c r="K29" s="41">
        <f t="shared" si="7"/>
        <v>3.6202296342239997</v>
      </c>
    </row>
    <row r="30" spans="1:11" s="17" customFormat="1" ht="47.25">
      <c r="A30" s="2">
        <v>24</v>
      </c>
      <c r="B30" s="15" t="s">
        <v>41</v>
      </c>
      <c r="C30" s="3" t="s">
        <v>12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2">
        <f t="shared" si="6"/>
        <v>0</v>
      </c>
      <c r="K30" s="41">
        <f t="shared" si="7"/>
        <v>0</v>
      </c>
    </row>
    <row r="31" spans="1:11" s="17" customFormat="1" ht="31.5">
      <c r="A31" s="18">
        <v>25</v>
      </c>
      <c r="B31" s="15" t="s">
        <v>42</v>
      </c>
      <c r="C31" s="3" t="s">
        <v>12</v>
      </c>
      <c r="D31" s="43">
        <f aca="true" t="shared" si="10" ref="D31:I31">SUM(D24,D29,D30)</f>
        <v>19785.6</v>
      </c>
      <c r="E31" s="43">
        <f t="shared" si="10"/>
        <v>5614.293787199997</v>
      </c>
      <c r="F31" s="43">
        <f t="shared" si="10"/>
        <v>18153.374047200006</v>
      </c>
      <c r="G31" s="43">
        <f t="shared" si="10"/>
        <v>32922.783432</v>
      </c>
      <c r="H31" s="43">
        <f t="shared" si="10"/>
        <v>51732.52171919998</v>
      </c>
      <c r="I31" s="43">
        <f t="shared" si="10"/>
        <v>72588.5087256</v>
      </c>
      <c r="J31" s="12">
        <f t="shared" si="6"/>
        <v>56690.4512664</v>
      </c>
      <c r="K31" s="41">
        <f t="shared" si="7"/>
        <v>181011.48171119997</v>
      </c>
    </row>
    <row r="32" spans="1:11" s="17" customFormat="1" ht="31.5">
      <c r="A32" s="18">
        <v>26</v>
      </c>
      <c r="B32" s="4" t="s">
        <v>23</v>
      </c>
      <c r="C32" s="3" t="s">
        <v>12</v>
      </c>
      <c r="D32" s="41">
        <v>193</v>
      </c>
      <c r="E32" s="41">
        <v>159</v>
      </c>
      <c r="F32" s="41">
        <v>159</v>
      </c>
      <c r="G32" s="41">
        <v>159</v>
      </c>
      <c r="H32" s="41">
        <v>159</v>
      </c>
      <c r="I32" s="41">
        <v>159</v>
      </c>
      <c r="J32" s="3" t="s">
        <v>12</v>
      </c>
      <c r="K32" s="3" t="s">
        <v>12</v>
      </c>
    </row>
    <row r="33" spans="1:11" s="17" customFormat="1" ht="15.75">
      <c r="A33" s="52" t="s">
        <v>24</v>
      </c>
      <c r="B33" s="52"/>
      <c r="C33" s="52"/>
      <c r="D33" s="19"/>
      <c r="E33" s="19"/>
      <c r="F33" s="19"/>
      <c r="G33" s="19"/>
      <c r="H33" s="19"/>
      <c r="I33" s="19"/>
      <c r="J33" s="44"/>
      <c r="K33" s="44"/>
    </row>
    <row r="34" spans="1:9" s="17" customFormat="1" ht="15.75">
      <c r="A34" s="45"/>
      <c r="D34" s="20"/>
      <c r="E34" s="46"/>
      <c r="F34" s="46"/>
      <c r="G34" s="46"/>
      <c r="H34" s="46"/>
      <c r="I34" s="21"/>
    </row>
    <row r="35" spans="1:9" s="17" customFormat="1" ht="15.75">
      <c r="A35" s="45"/>
      <c r="D35" s="20"/>
      <c r="E35" s="21"/>
      <c r="F35" s="21"/>
      <c r="G35" s="21"/>
      <c r="H35" s="21"/>
      <c r="I35" s="21"/>
    </row>
  </sheetData>
  <sheetProtection/>
  <mergeCells count="6">
    <mergeCell ref="C5:F5"/>
    <mergeCell ref="A33:C33"/>
    <mergeCell ref="B3:K3"/>
    <mergeCell ref="C4:E4"/>
    <mergeCell ref="H1:K1"/>
    <mergeCell ref="H2:K2"/>
  </mergeCells>
  <conditionalFormatting sqref="D32:I32 D17:I17 D8:I15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Inna</cp:lastModifiedBy>
  <cp:lastPrinted>2014-07-09T07:13:57Z</cp:lastPrinted>
  <dcterms:created xsi:type="dcterms:W3CDTF">2014-04-15T09:16:04Z</dcterms:created>
  <dcterms:modified xsi:type="dcterms:W3CDTF">2014-07-24T07:17:05Z</dcterms:modified>
  <cp:category/>
  <cp:version/>
  <cp:contentType/>
  <cp:contentStatus/>
</cp:coreProperties>
</file>